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 windowWidth="20730" windowHeight="8535" activeTab="0"/>
  </bookViews>
  <sheets>
    <sheet name="Перечень" sheetId="1" r:id="rId1"/>
    <sheet name="Расчет" sheetId="2" r:id="rId2"/>
    <sheet name="Обоснование" sheetId="3" r:id="rId3"/>
  </sheets>
  <definedNames/>
  <calcPr fullCalcOnLoad="1"/>
</workbook>
</file>

<file path=xl/sharedStrings.xml><?xml version="1.0" encoding="utf-8"?>
<sst xmlns="http://schemas.openxmlformats.org/spreadsheetml/2006/main" count="291" uniqueCount="223">
  <si>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</si>
  <si>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</si>
  <si>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</si>
  <si>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</si>
  <si>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</si>
  <si>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</si>
  <si>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</si>
  <si>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</si>
  <si>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</si>
  <si>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</si>
  <si>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</si>
  <si>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</si>
  <si>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</si>
  <si>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</si>
  <si>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</si>
  <si>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</si>
  <si>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</si>
  <si>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</si>
  <si>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</si>
  <si>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</si>
  <si>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</si>
  <si>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</si>
  <si>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</si>
  <si>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</si>
  <si>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</si>
  <si>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</si>
  <si>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</si>
  <si>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</si>
  <si>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</si>
  <si>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</si>
  <si>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</si>
  <si>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</si>
  <si>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</si>
  <si>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</si>
  <si>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</si>
  <si>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</si>
  <si>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</si>
  <si>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</si>
  <si>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</si>
  <si>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</si>
  <si>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</si>
  <si>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</si>
  <si>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</si>
  <si>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</si>
  <si>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</si>
  <si>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</si>
  <si>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</si>
  <si>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</si>
  <si>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</si>
  <si>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</si>
  <si>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</si>
  <si>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</si>
  <si>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</si>
  <si>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</si>
  <si>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</si>
  <si>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</si>
  <si>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</si>
  <si>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</si>
  <si>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</si>
  <si>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</si>
  <si>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</si>
  <si>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</si>
  <si>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</si>
  <si>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</si>
  <si>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</si>
  <si>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</si>
  <si>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</si>
  <si>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</si>
  <si>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</si>
  <si>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</si>
  <si>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</si>
  <si>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</si>
  <si>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</si>
  <si>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</si>
  <si>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</si>
  <si>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</si>
  <si>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</si>
  <si>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</si>
  <si>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</si>
  <si>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1.2.6.</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</si>
  <si>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</si>
  <si>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</si>
  <si>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</si>
  <si>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</si>
  <si>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</si>
  <si>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</si>
  <si>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</si>
  <si>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</si>
  <si>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</si>
  <si>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</si>
  <si>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</si>
  <si>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</si>
  <si>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</si>
  <si>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</si>
  <si>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</si>
  <si>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</si>
  <si>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</si>
  <si>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</si>
  <si>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</si>
  <si>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</si>
  <si>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</si>
  <si>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</si>
  <si>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</si>
  <si>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</si>
  <si>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</si>
  <si>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</si>
  <si>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</si>
  <si>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</si>
  <si>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</si>
  <si>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</si>
  <si>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</si>
  <si>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</si>
  <si>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</si>
  <si>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</si>
  <si>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</si>
  <si>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</si>
  <si>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</si>
  <si>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</si>
  <si>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</si>
  <si>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По графику, согласованному со спец.  организацией</t>
  </si>
  <si>
    <t>Организация аварийно-диспетчерского обеспечения</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</si>
  <si>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</si>
  <si>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</si>
  <si>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</si>
  <si>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</si>
  <si>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</si>
  <si>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</si>
  <si>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</si>
  <si>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</si>
  <si>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</si>
  <si>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Предложение собственникам помещений в МКД ул. Гоголя  дом №16</t>
  </si>
  <si>
    <t xml:space="preserve">о размере платы за содержание жилого помещения </t>
  </si>
  <si>
    <t xml:space="preserve">1. Предлагаемый размер платы за содержание </t>
  </si>
  <si>
    <t>2. Расчет размера платы за содержание</t>
  </si>
  <si>
    <t>жилого помещения</t>
  </si>
  <si>
    <t>№</t>
  </si>
  <si>
    <t>Укрупненные виды работ</t>
  </si>
  <si>
    <t>Расчет стоимости работ, услуг</t>
  </si>
  <si>
    <t>Стоимость работ, услуг в месяц, руб.</t>
  </si>
  <si>
    <t>Виды показателей</t>
  </si>
  <si>
    <t>Услуги по управлению МКД</t>
  </si>
  <si>
    <r>
      <t>1,47</t>
    </r>
    <r>
      <rPr>
        <sz val="14"/>
        <color indexed="8"/>
        <rFont val="Calibri"/>
        <family val="2"/>
      </rPr>
      <t>*</t>
    </r>
    <r>
      <rPr>
        <sz val="14"/>
        <color indexed="8"/>
        <rFont val="Calibri"/>
        <family val="2"/>
      </rPr>
      <t>руб/кв.м.  Х 8701,4</t>
    </r>
  </si>
  <si>
    <t>1. Общая стоимость работ, услуг, включенный в Перечень (руб.)</t>
  </si>
  <si>
    <t>Работы, услуги по содержанию общего имущества в МКД</t>
  </si>
  <si>
    <t>15,24 руб/кв.м.  х 8701,4</t>
  </si>
  <si>
    <r>
      <t xml:space="preserve">2. Общая площадь </t>
    </r>
    <r>
      <rPr>
        <sz val="14"/>
        <color indexed="8"/>
        <rFont val="Calibri"/>
        <family val="2"/>
      </rPr>
      <t>(м2)</t>
    </r>
  </si>
  <si>
    <t>Работы по текущему ремонту общего имущества</t>
  </si>
  <si>
    <t>0,46 руб/кв.м.  х 8701,4</t>
  </si>
  <si>
    <t>3. Размер платы за содержание жилого помещения (стр.1/стр.2) (руб/м2 в мес.)</t>
  </si>
  <si>
    <t>*</t>
  </si>
  <si>
    <t>1,47 руб./кв.м. - расценка УО на выполнение функций по управлению МКД</t>
  </si>
  <si>
    <t>̽</t>
  </si>
  <si>
    <t>в Перечень работ, услуг, подлежащих выполнению УО по договору управления</t>
  </si>
  <si>
    <t>Наименование работ, услуг</t>
  </si>
  <si>
    <t>Обоснование необходимости выполнения</t>
  </si>
  <si>
    <t>Содержание помещений, входящих в состав общего имущества в МКД</t>
  </si>
  <si>
    <t>Постановление Правительства РФ №290 от 03.04.2013 г.</t>
  </si>
  <si>
    <t>План текущего ремонта</t>
  </si>
  <si>
    <t xml:space="preserve">3. Обоснование видов работ, услуг по содержанию общего имущества, включаемых </t>
  </si>
  <si>
    <t>Итого</t>
  </si>
  <si>
    <t>2.1</t>
  </si>
  <si>
    <t>2.2</t>
  </si>
  <si>
    <t>2.3</t>
  </si>
  <si>
    <t>2.4</t>
  </si>
  <si>
    <t>2.5</t>
  </si>
  <si>
    <t>2.6</t>
  </si>
  <si>
    <t>3</t>
  </si>
  <si>
    <t>4</t>
  </si>
  <si>
    <t>5</t>
  </si>
  <si>
    <t>3.1</t>
  </si>
  <si>
    <t>3.2</t>
  </si>
  <si>
    <t>3.3</t>
  </si>
  <si>
    <t>3.4</t>
  </si>
  <si>
    <t>п.4 Постановления Правительства РФ №416 от 15.05.2013 г.</t>
  </si>
  <si>
    <t>Стоимость на 1 кв.м. общей площади (руб./мес.)</t>
  </si>
  <si>
    <t>Годовая стоимость (руб./год)</t>
  </si>
  <si>
    <t>Текущий ремонт общего имущества многоквартирного дома</t>
  </si>
  <si>
    <t>Услуги, связанные с управлением многоквартирным домом</t>
  </si>
  <si>
    <t>Содержание несущих конструкций многоквартирного дома</t>
  </si>
  <si>
    <t>Содержания оборудования и систем инженерно-технического обеспечения, входящих в состав общего имущества в многоквартирном доме</t>
  </si>
  <si>
    <t>Содержание иного общего имущества в многоквартирном доме</t>
  </si>
  <si>
    <t>Показатель</t>
  </si>
  <si>
    <t>Стоимость работ, услуг в год, руб.</t>
  </si>
  <si>
    <t xml:space="preserve">Всего </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</si>
  <si>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</si>
  <si>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</si>
  <si>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</si>
  <si>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</si>
  <si>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</si>
  <si>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</si>
  <si>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</si>
  <si>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</si>
  <si>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</si>
  <si>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</si>
  <si>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</si>
  <si>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</si>
  <si>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</si>
  <si>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</si>
  <si>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</si>
  <si>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</si>
  <si>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</si>
  <si>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</si>
  <si>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</si>
  <si>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</si>
  <si>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</si>
  <si>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</si>
  <si>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</si>
  <si>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</si>
  <si>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</si>
  <si>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</si>
  <si>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</si>
  <si>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</si>
  <si>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</si>
  <si>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</si>
  <si>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</si>
  <si>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</si>
  <si>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Организация  ремонта и ТО  системы ВДГО. Контроль загазованности подвального помещения.</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</si>
  <si>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</si>
  <si>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1.3.1..</t>
  </si>
  <si>
    <t>1.3.5.</t>
  </si>
  <si>
    <t>Работы по содержанию земельного участка и придомовой территории, на котором расположен многоквартирный дом, с элементами озеленения и благоустройства в холодный и теплый период года</t>
  </si>
  <si>
    <t>г.Череповец, ул. Гоголя д. 16</t>
  </si>
  <si>
    <t xml:space="preserve">Перечень работ и услуг по содержанию и текущему ремонту общего имущества в многоквартирном доме, управлению многоквартирным домом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</si>
</sst>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52">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4"/>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16"/>
      <color indexed="8"/>
      <name val="Calibri"/>
      <family val="2"/>
    </font>
    <font>
      <sz val="12"/>
      <color indexed="8"/>
      <name val="Calibri"/>
      <family val="2"/>
    </font>
    <font>
      <b/>
      <sz val="12"/>
      <color indexed="8"/>
      <name val="Calibri"/>
      <family val="2"/>
    </font>
    <font>
      <b/>
      <sz val="12"/>
      <name val="Calibri"/>
      <family val="2"/>
    </font>
    <font>
      <sz val="12"/>
      <name val="Calibri"/>
      <family val="2"/>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16"/>
      <color theme="1"/>
      <name val="Calibri"/>
      <family val="2"/>
    </font>
    <font>
      <sz val="14"/>
      <color theme="1"/>
      <name val="Calibri"/>
      <family val="2"/>
    </font>
    <font>
      <sz val="12"/>
      <color theme="1"/>
      <name val="Calibri"/>
      <family val="2"/>
    </font>
    <font>
      <b/>
      <sz val="12"/>
      <color theme="1"/>
      <name val="Calibri"/>
      <family val="2"/>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5" fillId="32" borderId="0" applyNumberFormat="0" applyBorder="0" applyAlignment="0" applyProtection="0"/>
  </cellStyleXfs>
  <cellXfs count="125">
    <xf numFmtId="0" fontId="0" fillId="0" borderId="0" xfId="0" applyFont="1" applyAlignment="1">
      <alignment/>
    </xf>
    <xf numFmtId="0" fontId="2" fillId="33" borderId="10" xfId="0" applyFont="1" applyFill="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vertical="center"/>
    </xf>
    <xf numFmtId="0" fontId="46" fillId="0" borderId="0" xfId="0" applyFont="1" applyAlignment="1">
      <alignment vertical="center" wrapText="1"/>
    </xf>
    <xf numFmtId="0" fontId="2" fillId="0" borderId="10" xfId="0" applyFont="1" applyBorder="1" applyAlignment="1">
      <alignment horizontal="center" vertical="center" wrapText="1"/>
    </xf>
    <xf numFmtId="0" fontId="46"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46"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47" fillId="0" borderId="0" xfId="52" applyFont="1">
      <alignment/>
      <protection/>
    </xf>
    <xf numFmtId="0" fontId="48" fillId="0" borderId="0" xfId="52" applyFont="1">
      <alignment/>
      <protection/>
    </xf>
    <xf numFmtId="0" fontId="48" fillId="0" borderId="10" xfId="52" applyFont="1" applyBorder="1" applyAlignment="1">
      <alignment horizontal="left" vertical="center" wrapText="1"/>
      <protection/>
    </xf>
    <xf numFmtId="0" fontId="48" fillId="0" borderId="10" xfId="52" applyFont="1" applyBorder="1" applyAlignment="1">
      <alignment horizontal="center" vertical="center" wrapText="1"/>
      <protection/>
    </xf>
    <xf numFmtId="0" fontId="48" fillId="0" borderId="0" xfId="52" applyFont="1" applyAlignment="1">
      <alignment horizontal="center" vertical="center" wrapText="1"/>
      <protection/>
    </xf>
    <xf numFmtId="0" fontId="0" fillId="0" borderId="0" xfId="52" applyAlignment="1">
      <alignment horizontal="center" vertical="center" wrapText="1"/>
      <protection/>
    </xf>
    <xf numFmtId="0" fontId="0" fillId="0" borderId="0" xfId="52" applyAlignment="1">
      <alignment wrapText="1"/>
      <protection/>
    </xf>
    <xf numFmtId="0" fontId="0" fillId="0" borderId="0" xfId="52">
      <alignment/>
      <protection/>
    </xf>
    <xf numFmtId="2" fontId="48" fillId="0" borderId="10" xfId="52" applyNumberFormat="1" applyFont="1" applyBorder="1" applyAlignment="1">
      <alignment horizontal="center" vertical="center" wrapText="1"/>
      <protection/>
    </xf>
    <xf numFmtId="0" fontId="48" fillId="0" borderId="0" xfId="52" applyFont="1" applyAlignment="1">
      <alignment horizontal="left" vertical="center" wrapText="1"/>
      <protection/>
    </xf>
    <xf numFmtId="0" fontId="0" fillId="0" borderId="0" xfId="52" applyFont="1" applyAlignment="1">
      <alignment horizontal="center" vertical="center" wrapText="1"/>
      <protection/>
    </xf>
    <xf numFmtId="49" fontId="49" fillId="0" borderId="0" xfId="52" applyNumberFormat="1" applyFont="1" applyAlignment="1">
      <alignment horizontal="left" vertical="center"/>
      <protection/>
    </xf>
    <xf numFmtId="0" fontId="49" fillId="0" borderId="0" xfId="52" applyFont="1" applyAlignment="1">
      <alignment vertical="center"/>
      <protection/>
    </xf>
    <xf numFmtId="0" fontId="49" fillId="0" borderId="0" xfId="52" applyFont="1" applyAlignment="1">
      <alignment horizontal="center" vertical="center"/>
      <protection/>
    </xf>
    <xf numFmtId="173" fontId="49" fillId="0" borderId="0" xfId="59" applyFont="1" applyAlignment="1">
      <alignment horizontal="center" vertical="center"/>
    </xf>
    <xf numFmtId="0" fontId="49" fillId="0" borderId="0" xfId="52" applyFont="1" applyAlignment="1">
      <alignment horizontal="left" vertical="center"/>
      <protection/>
    </xf>
    <xf numFmtId="49" fontId="49" fillId="0" borderId="10" xfId="52" applyNumberFormat="1" applyFont="1" applyFill="1" applyBorder="1" applyAlignment="1">
      <alignment horizontal="center" vertical="center" wrapText="1"/>
      <protection/>
    </xf>
    <xf numFmtId="2" fontId="49" fillId="0" borderId="10" xfId="52" applyNumberFormat="1" applyFont="1" applyFill="1" applyBorder="1" applyAlignment="1">
      <alignment horizontal="center" vertical="center" wrapText="1"/>
      <protection/>
    </xf>
    <xf numFmtId="173" fontId="49" fillId="0" borderId="10" xfId="59" applyFont="1" applyFill="1" applyBorder="1" applyAlignment="1">
      <alignment horizontal="center" vertical="center" wrapText="1"/>
    </xf>
    <xf numFmtId="0" fontId="49" fillId="0" borderId="0" xfId="52" applyFont="1" applyAlignment="1">
      <alignment vertical="center" wrapText="1"/>
      <protection/>
    </xf>
    <xf numFmtId="49" fontId="50" fillId="0" borderId="10" xfId="52" applyNumberFormat="1" applyFont="1" applyFill="1" applyBorder="1" applyAlignment="1">
      <alignment horizontal="center" vertical="center" wrapText="1"/>
      <protection/>
    </xf>
    <xf numFmtId="0" fontId="27" fillId="0" borderId="10" xfId="52" applyFont="1" applyFill="1" applyBorder="1" applyAlignment="1">
      <alignment horizontal="left" vertical="center" wrapText="1"/>
      <protection/>
    </xf>
    <xf numFmtId="0" fontId="50" fillId="0" borderId="10" xfId="52" applyFont="1" applyFill="1" applyBorder="1" applyAlignment="1">
      <alignment horizontal="center" vertical="center" wrapText="1"/>
      <protection/>
    </xf>
    <xf numFmtId="173" fontId="50" fillId="0" borderId="10" xfId="59" applyFont="1" applyFill="1" applyBorder="1" applyAlignment="1">
      <alignment horizontal="center" vertical="center" wrapText="1"/>
    </xf>
    <xf numFmtId="2" fontId="49" fillId="0" borderId="10" xfId="52" applyNumberFormat="1" applyFont="1" applyFill="1" applyBorder="1" applyAlignment="1">
      <alignment vertical="center" wrapText="1"/>
      <protection/>
    </xf>
    <xf numFmtId="0" fontId="50" fillId="0" borderId="10" xfId="52" applyFont="1" applyFill="1" applyBorder="1" applyAlignment="1">
      <alignment horizontal="left" vertical="center" wrapText="1"/>
      <protection/>
    </xf>
    <xf numFmtId="0" fontId="49" fillId="0" borderId="10" xfId="52" applyFont="1" applyFill="1" applyBorder="1" applyAlignment="1">
      <alignment horizontal="left" vertical="center" wrapText="1"/>
      <protection/>
    </xf>
    <xf numFmtId="0" fontId="49" fillId="0" borderId="10" xfId="52" applyFont="1" applyFill="1" applyBorder="1" applyAlignment="1">
      <alignment horizontal="center" vertical="center" wrapText="1"/>
      <protection/>
    </xf>
    <xf numFmtId="0" fontId="28" fillId="0" borderId="10" xfId="52" applyFont="1" applyFill="1" applyBorder="1" applyAlignment="1">
      <alignment horizontal="left" vertical="center" wrapText="1"/>
      <protection/>
    </xf>
    <xf numFmtId="49" fontId="27" fillId="0" borderId="10" xfId="52" applyNumberFormat="1" applyFont="1" applyFill="1" applyBorder="1" applyAlignment="1">
      <alignment horizontal="left" vertical="center" wrapText="1"/>
      <protection/>
    </xf>
    <xf numFmtId="0" fontId="50" fillId="0" borderId="10" xfId="52" applyFont="1" applyFill="1" applyBorder="1" applyAlignment="1">
      <alignment vertical="center"/>
      <protection/>
    </xf>
    <xf numFmtId="0" fontId="27" fillId="0" borderId="10" xfId="52" applyFont="1" applyFill="1" applyBorder="1" applyAlignment="1">
      <alignment vertical="center" wrapText="1"/>
      <protection/>
    </xf>
    <xf numFmtId="49" fontId="50" fillId="0" borderId="10" xfId="52" applyNumberFormat="1" applyFont="1" applyBorder="1" applyAlignment="1">
      <alignment horizontal="center" vertical="center" wrapText="1"/>
      <protection/>
    </xf>
    <xf numFmtId="0" fontId="50" fillId="0" borderId="10" xfId="52" applyFont="1" applyBorder="1" applyAlignment="1">
      <alignment horizontal="left" vertical="center" wrapText="1"/>
      <protection/>
    </xf>
    <xf numFmtId="0" fontId="50" fillId="0" borderId="10" xfId="52" applyFont="1" applyBorder="1" applyAlignment="1">
      <alignment horizontal="center" vertical="center" wrapText="1"/>
      <protection/>
    </xf>
    <xf numFmtId="173" fontId="50" fillId="0" borderId="10" xfId="59" applyFont="1" applyBorder="1" applyAlignment="1">
      <alignment horizontal="center" vertical="center" wrapText="1"/>
    </xf>
    <xf numFmtId="0" fontId="50" fillId="0" borderId="10" xfId="52" applyFont="1" applyBorder="1" applyAlignment="1">
      <alignment vertical="center" wrapText="1"/>
      <protection/>
    </xf>
    <xf numFmtId="49" fontId="49" fillId="0" borderId="0" xfId="52" applyNumberFormat="1" applyFont="1" applyAlignment="1">
      <alignment horizontal="center" vertical="center" wrapText="1"/>
      <protection/>
    </xf>
    <xf numFmtId="0" fontId="49" fillId="0" borderId="0" xfId="52" applyFont="1" applyAlignment="1">
      <alignment horizontal="left" vertical="center" wrapText="1"/>
      <protection/>
    </xf>
    <xf numFmtId="0" fontId="49" fillId="0" borderId="0" xfId="52" applyFont="1" applyAlignment="1">
      <alignment horizontal="center" vertical="center" wrapText="1"/>
      <protection/>
    </xf>
    <xf numFmtId="173" fontId="49" fillId="0" borderId="0" xfId="59" applyFont="1" applyAlignment="1">
      <alignment horizontal="center" vertical="center" wrapText="1"/>
    </xf>
    <xf numFmtId="2" fontId="48" fillId="0" borderId="0" xfId="52" applyNumberFormat="1" applyFont="1" applyAlignment="1">
      <alignment horizontal="center" vertical="center" wrapText="1"/>
      <protection/>
    </xf>
    <xf numFmtId="173" fontId="48" fillId="0" borderId="10" xfId="59" applyFont="1" applyBorder="1" applyAlignment="1">
      <alignment horizontal="center" vertical="center" wrapText="1"/>
    </xf>
    <xf numFmtId="0" fontId="46"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51" fillId="34"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46"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46" fillId="0" borderId="12" xfId="0" applyFont="1" applyBorder="1" applyAlignment="1">
      <alignment vertical="center" wrapText="1"/>
    </xf>
    <xf numFmtId="0" fontId="3" fillId="0" borderId="16" xfId="0" applyFont="1" applyBorder="1" applyAlignment="1">
      <alignment horizontal="center" vertical="center" wrapText="1"/>
    </xf>
    <xf numFmtId="2" fontId="2" fillId="34" borderId="11" xfId="0" applyNumberFormat="1" applyFont="1" applyFill="1" applyBorder="1" applyAlignment="1">
      <alignment horizontal="center" vertical="center" wrapText="1"/>
    </xf>
    <xf numFmtId="0" fontId="3" fillId="0" borderId="10" xfId="0" applyFont="1" applyBorder="1" applyAlignment="1">
      <alignment horizontal="justify" vertical="center" wrapText="1"/>
    </xf>
    <xf numFmtId="0" fontId="51" fillId="35" borderId="11" xfId="0" applyFont="1" applyFill="1" applyBorder="1" applyAlignment="1">
      <alignment horizontal="center" vertical="center"/>
    </xf>
    <xf numFmtId="0" fontId="2" fillId="35"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0" fontId="4" fillId="0" borderId="0" xfId="0" applyFont="1" applyAlignment="1">
      <alignment horizontal="center" vertical="center" wrapText="1"/>
    </xf>
    <xf numFmtId="0" fontId="51" fillId="35" borderId="15" xfId="0" applyFont="1" applyFill="1" applyBorder="1" applyAlignment="1">
      <alignment horizontal="center" vertical="center"/>
    </xf>
    <xf numFmtId="0" fontId="51" fillId="35" borderId="17" xfId="0" applyFont="1" applyFill="1" applyBorder="1" applyAlignment="1">
      <alignment horizontal="center" vertical="center"/>
    </xf>
    <xf numFmtId="0" fontId="51" fillId="35" borderId="18"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51" fillId="34" borderId="15" xfId="0" applyFont="1" applyFill="1" applyBorder="1" applyAlignment="1">
      <alignment horizontal="center" vertical="center" wrapText="1"/>
    </xf>
    <xf numFmtId="0" fontId="51" fillId="34" borderId="17" xfId="0" applyFont="1" applyFill="1" applyBorder="1" applyAlignment="1">
      <alignment horizontal="center" vertical="center" wrapText="1"/>
    </xf>
    <xf numFmtId="14" fontId="51"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47" fillId="0" borderId="0" xfId="52" applyFont="1" applyAlignment="1">
      <alignment horizontal="center"/>
      <protection/>
    </xf>
    <xf numFmtId="0" fontId="48" fillId="0" borderId="0" xfId="52" applyFont="1" applyAlignment="1">
      <alignment horizontal="left" vertical="center" wrapText="1"/>
      <protection/>
    </xf>
    <xf numFmtId="0" fontId="4" fillId="0" borderId="19"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99"/>
  <sheetViews>
    <sheetView tabSelected="1" view="pageBreakPreview" zoomScale="85" zoomScaleNormal="85" zoomScaleSheetLayoutView="85" zoomScalePageLayoutView="0" workbookViewId="0" topLeftCell="A1">
      <selection activeCell="A5" sqref="A5"/>
    </sheetView>
  </sheetViews>
  <sheetFormatPr defaultColWidth="9.140625" defaultRowHeight="15"/>
  <cols>
    <col min="1" max="1" width="6.28125" style="7" customWidth="1"/>
    <col min="2" max="2" width="17.421875" style="7" customWidth="1"/>
    <col min="3" max="3" width="63.8515625" style="7" customWidth="1"/>
    <col min="4" max="4" width="13.140625" style="84" customWidth="1"/>
    <col min="5" max="5" width="6.8515625" style="65" customWidth="1"/>
    <col min="6" max="16384" width="9.140625" style="7" customWidth="1"/>
  </cols>
  <sheetData>
    <row r="1" ht="12">
      <c r="D1" s="64" t="s">
        <v>98</v>
      </c>
    </row>
    <row r="2" spans="3:4" ht="12">
      <c r="C2" s="66" t="s">
        <v>221</v>
      </c>
      <c r="D2" s="64"/>
    </row>
    <row r="3" spans="1:5" s="66" customFormat="1" ht="15" customHeight="1">
      <c r="A3" s="87" t="s">
        <v>222</v>
      </c>
      <c r="B3" s="87"/>
      <c r="C3" s="87"/>
      <c r="D3" s="87"/>
      <c r="E3" s="87"/>
    </row>
    <row r="4" spans="1:5" s="66" customFormat="1" ht="15" customHeight="1">
      <c r="A4" s="124"/>
      <c r="B4" s="124"/>
      <c r="C4" s="124"/>
      <c r="D4" s="124"/>
      <c r="E4" s="124"/>
    </row>
    <row r="5" spans="1:5" ht="39" customHeight="1">
      <c r="A5" s="1" t="s">
        <v>4</v>
      </c>
      <c r="B5" s="1" t="s">
        <v>5</v>
      </c>
      <c r="C5" s="1" t="s">
        <v>6</v>
      </c>
      <c r="D5" s="1" t="s">
        <v>129</v>
      </c>
      <c r="E5" s="1" t="s">
        <v>99</v>
      </c>
    </row>
    <row r="6" spans="1:5" ht="20.25" customHeight="1">
      <c r="A6" s="88" t="s">
        <v>184</v>
      </c>
      <c r="B6" s="89"/>
      <c r="C6" s="89"/>
      <c r="D6" s="89"/>
      <c r="E6" s="90"/>
    </row>
    <row r="7" spans="1:5" ht="38.25" customHeight="1">
      <c r="A7" s="91" t="s">
        <v>52</v>
      </c>
      <c r="B7" s="92"/>
      <c r="C7" s="92"/>
      <c r="D7" s="93"/>
      <c r="E7" s="67">
        <v>0.37</v>
      </c>
    </row>
    <row r="8" spans="1:5" ht="19.5" customHeight="1">
      <c r="A8" s="12" t="s">
        <v>185</v>
      </c>
      <c r="B8" s="94" t="s">
        <v>186</v>
      </c>
      <c r="C8" s="94"/>
      <c r="D8" s="95" t="s">
        <v>1</v>
      </c>
      <c r="E8" s="14"/>
    </row>
    <row r="9" spans="1:5" ht="60.75" customHeight="1">
      <c r="A9" s="12" t="s">
        <v>187</v>
      </c>
      <c r="B9" s="68" t="s">
        <v>50</v>
      </c>
      <c r="C9" s="2" t="s">
        <v>100</v>
      </c>
      <c r="D9" s="95"/>
      <c r="E9" s="13"/>
    </row>
    <row r="10" spans="1:5" ht="24">
      <c r="A10" s="96" t="s">
        <v>188</v>
      </c>
      <c r="B10" s="99" t="s">
        <v>51</v>
      </c>
      <c r="C10" s="2" t="s">
        <v>53</v>
      </c>
      <c r="D10" s="69" t="s">
        <v>1</v>
      </c>
      <c r="E10" s="13"/>
    </row>
    <row r="11" spans="1:5" ht="24">
      <c r="A11" s="97"/>
      <c r="B11" s="100"/>
      <c r="C11" s="2" t="s">
        <v>54</v>
      </c>
      <c r="D11" s="69" t="s">
        <v>70</v>
      </c>
      <c r="E11" s="13"/>
    </row>
    <row r="12" spans="1:5" ht="24">
      <c r="A12" s="97"/>
      <c r="B12" s="100"/>
      <c r="C12" s="2" t="s">
        <v>55</v>
      </c>
      <c r="D12" s="69" t="s">
        <v>70</v>
      </c>
      <c r="E12" s="13"/>
    </row>
    <row r="13" spans="1:5" ht="24">
      <c r="A13" s="97"/>
      <c r="B13" s="100"/>
      <c r="C13" s="2" t="s">
        <v>56</v>
      </c>
      <c r="D13" s="69" t="s">
        <v>70</v>
      </c>
      <c r="E13" s="13"/>
    </row>
    <row r="14" spans="1:5" ht="24">
      <c r="A14" s="97"/>
      <c r="B14" s="100"/>
      <c r="C14" s="2" t="s">
        <v>57</v>
      </c>
      <c r="D14" s="69" t="s">
        <v>70</v>
      </c>
      <c r="E14" s="13"/>
    </row>
    <row r="15" spans="1:5" ht="24">
      <c r="A15" s="98"/>
      <c r="B15" s="101"/>
      <c r="C15" s="3" t="s">
        <v>58</v>
      </c>
      <c r="D15" s="69" t="s">
        <v>70</v>
      </c>
      <c r="E15" s="71"/>
    </row>
    <row r="16" spans="1:5" ht="33.75" customHeight="1">
      <c r="A16" s="102" t="s">
        <v>59</v>
      </c>
      <c r="B16" s="103"/>
      <c r="C16" s="103"/>
      <c r="D16" s="103"/>
      <c r="E16" s="72">
        <v>7.55</v>
      </c>
    </row>
    <row r="17" spans="1:5" ht="24">
      <c r="A17" s="104" t="s">
        <v>189</v>
      </c>
      <c r="B17" s="95" t="s">
        <v>60</v>
      </c>
      <c r="C17" s="2" t="s">
        <v>190</v>
      </c>
      <c r="D17" s="62" t="s">
        <v>1</v>
      </c>
      <c r="E17" s="14"/>
    </row>
    <row r="18" spans="1:5" ht="24">
      <c r="A18" s="104"/>
      <c r="B18" s="95"/>
      <c r="C18" s="2" t="s">
        <v>61</v>
      </c>
      <c r="D18" s="62" t="s">
        <v>70</v>
      </c>
      <c r="E18" s="13"/>
    </row>
    <row r="19" spans="1:5" ht="44.25" customHeight="1">
      <c r="A19" s="104"/>
      <c r="B19" s="95"/>
      <c r="C19" s="2" t="s">
        <v>62</v>
      </c>
      <c r="D19" s="62" t="s">
        <v>97</v>
      </c>
      <c r="E19" s="13"/>
    </row>
    <row r="20" spans="1:5" ht="29.25" customHeight="1">
      <c r="A20" s="104"/>
      <c r="B20" s="95"/>
      <c r="C20" s="2" t="s">
        <v>63</v>
      </c>
      <c r="D20" s="62" t="s">
        <v>2</v>
      </c>
      <c r="E20" s="13"/>
    </row>
    <row r="21" spans="1:5" ht="48">
      <c r="A21" s="5" t="s">
        <v>191</v>
      </c>
      <c r="B21" s="4" t="s">
        <v>64</v>
      </c>
      <c r="C21" s="2" t="s">
        <v>65</v>
      </c>
      <c r="D21" s="62" t="s">
        <v>66</v>
      </c>
      <c r="E21" s="70"/>
    </row>
    <row r="22" spans="1:5" s="66" customFormat="1" ht="49.5" customHeight="1">
      <c r="A22" s="105" t="s">
        <v>67</v>
      </c>
      <c r="B22" s="108" t="s">
        <v>9</v>
      </c>
      <c r="C22" s="73" t="s">
        <v>110</v>
      </c>
      <c r="D22" s="68" t="s">
        <v>111</v>
      </c>
      <c r="E22" s="13"/>
    </row>
    <row r="23" spans="1:5" s="66" customFormat="1" ht="36.75" customHeight="1">
      <c r="A23" s="106"/>
      <c r="B23" s="109"/>
      <c r="C23" s="2" t="s">
        <v>68</v>
      </c>
      <c r="D23" s="11" t="s">
        <v>2</v>
      </c>
      <c r="E23" s="13"/>
    </row>
    <row r="24" spans="1:5" s="66" customFormat="1" ht="39" customHeight="1">
      <c r="A24" s="106"/>
      <c r="B24" s="109"/>
      <c r="C24" s="2" t="s">
        <v>10</v>
      </c>
      <c r="D24" s="11" t="s">
        <v>2</v>
      </c>
      <c r="E24" s="13"/>
    </row>
    <row r="25" spans="1:5" s="74" customFormat="1" ht="21.75" customHeight="1">
      <c r="A25" s="106"/>
      <c r="B25" s="109"/>
      <c r="C25" s="73" t="s">
        <v>11</v>
      </c>
      <c r="D25" s="68" t="s">
        <v>0</v>
      </c>
      <c r="E25" s="13"/>
    </row>
    <row r="26" spans="1:5" s="74" customFormat="1" ht="24">
      <c r="A26" s="106"/>
      <c r="B26" s="109"/>
      <c r="C26" s="4" t="s">
        <v>69</v>
      </c>
      <c r="D26" s="11" t="s">
        <v>70</v>
      </c>
      <c r="E26" s="13"/>
    </row>
    <row r="27" spans="1:5" s="74" customFormat="1" ht="24">
      <c r="A27" s="106"/>
      <c r="B27" s="109"/>
      <c r="C27" s="2" t="s">
        <v>12</v>
      </c>
      <c r="D27" s="11" t="s">
        <v>70</v>
      </c>
      <c r="E27" s="13"/>
    </row>
    <row r="28" spans="1:5" s="66" customFormat="1" ht="24">
      <c r="A28" s="107"/>
      <c r="B28" s="110"/>
      <c r="C28" s="2" t="s">
        <v>13</v>
      </c>
      <c r="D28" s="11" t="s">
        <v>70</v>
      </c>
      <c r="E28" s="71"/>
    </row>
    <row r="29" spans="1:5" s="74" customFormat="1" ht="36">
      <c r="A29" s="105"/>
      <c r="B29" s="108"/>
      <c r="C29" s="2" t="s">
        <v>14</v>
      </c>
      <c r="D29" s="11" t="s">
        <v>112</v>
      </c>
      <c r="E29" s="14"/>
    </row>
    <row r="30" spans="1:5" ht="24">
      <c r="A30" s="106"/>
      <c r="B30" s="109"/>
      <c r="C30" s="2" t="s">
        <v>192</v>
      </c>
      <c r="D30" s="11" t="s">
        <v>70</v>
      </c>
      <c r="E30" s="13"/>
    </row>
    <row r="31" spans="1:5" ht="19.5" customHeight="1">
      <c r="A31" s="106"/>
      <c r="B31" s="109"/>
      <c r="C31" s="2" t="s">
        <v>71</v>
      </c>
      <c r="D31" s="11" t="s">
        <v>0</v>
      </c>
      <c r="E31" s="13"/>
    </row>
    <row r="32" spans="1:5" ht="23.25" customHeight="1">
      <c r="A32" s="106"/>
      <c r="B32" s="109"/>
      <c r="C32" s="2" t="s">
        <v>113</v>
      </c>
      <c r="D32" s="11" t="s">
        <v>15</v>
      </c>
      <c r="E32" s="13"/>
    </row>
    <row r="33" spans="1:5" s="66" customFormat="1" ht="17.25" customHeight="1">
      <c r="A33" s="106"/>
      <c r="B33" s="109"/>
      <c r="C33" s="2" t="s">
        <v>114</v>
      </c>
      <c r="D33" s="11" t="s">
        <v>0</v>
      </c>
      <c r="E33" s="13"/>
    </row>
    <row r="34" spans="1:5" s="66" customFormat="1" ht="36">
      <c r="A34" s="106"/>
      <c r="B34" s="109"/>
      <c r="C34" s="2" t="s">
        <v>16</v>
      </c>
      <c r="D34" s="11" t="s">
        <v>115</v>
      </c>
      <c r="E34" s="13"/>
    </row>
    <row r="35" spans="1:5" ht="60">
      <c r="A35" s="106"/>
      <c r="B35" s="109"/>
      <c r="C35" s="2" t="s">
        <v>17</v>
      </c>
      <c r="D35" s="11" t="s">
        <v>116</v>
      </c>
      <c r="E35" s="13"/>
    </row>
    <row r="36" spans="1:5" ht="33" customHeight="1">
      <c r="A36" s="106"/>
      <c r="B36" s="109"/>
      <c r="C36" s="10" t="s">
        <v>18</v>
      </c>
      <c r="D36" s="11" t="s">
        <v>70</v>
      </c>
      <c r="E36" s="13"/>
    </row>
    <row r="37" spans="1:5" ht="24">
      <c r="A37" s="106"/>
      <c r="B37" s="109"/>
      <c r="C37" s="2" t="s">
        <v>19</v>
      </c>
      <c r="D37" s="11" t="s">
        <v>70</v>
      </c>
      <c r="E37" s="13"/>
    </row>
    <row r="38" spans="1:5" ht="24">
      <c r="A38" s="107"/>
      <c r="B38" s="110"/>
      <c r="C38" s="2" t="s">
        <v>121</v>
      </c>
      <c r="D38" s="11" t="s">
        <v>70</v>
      </c>
      <c r="E38" s="13"/>
    </row>
    <row r="39" spans="1:5" ht="30.75" customHeight="1">
      <c r="A39" s="96" t="s">
        <v>72</v>
      </c>
      <c r="B39" s="99" t="s">
        <v>21</v>
      </c>
      <c r="C39" s="2" t="s">
        <v>22</v>
      </c>
      <c r="D39" s="62" t="s">
        <v>0</v>
      </c>
      <c r="E39" s="17"/>
    </row>
    <row r="40" spans="1:5" ht="32.25" customHeight="1">
      <c r="A40" s="97"/>
      <c r="B40" s="100"/>
      <c r="C40" s="2" t="s">
        <v>23</v>
      </c>
      <c r="D40" s="62" t="s">
        <v>1</v>
      </c>
      <c r="E40" s="17"/>
    </row>
    <row r="41" spans="1:5" ht="21.75" customHeight="1">
      <c r="A41" s="98"/>
      <c r="B41" s="101"/>
      <c r="C41" s="2" t="s">
        <v>24</v>
      </c>
      <c r="D41" s="62" t="s">
        <v>0</v>
      </c>
      <c r="E41" s="17"/>
    </row>
    <row r="42" spans="1:5" ht="27" customHeight="1">
      <c r="A42" s="96" t="s">
        <v>74</v>
      </c>
      <c r="B42" s="99" t="s">
        <v>117</v>
      </c>
      <c r="C42" s="2" t="s">
        <v>118</v>
      </c>
      <c r="D42" s="62" t="s">
        <v>0</v>
      </c>
      <c r="E42" s="13"/>
    </row>
    <row r="43" spans="1:5" ht="48">
      <c r="A43" s="97"/>
      <c r="B43" s="100"/>
      <c r="C43" s="2" t="s">
        <v>216</v>
      </c>
      <c r="D43" s="62" t="s">
        <v>119</v>
      </c>
      <c r="E43" s="13"/>
    </row>
    <row r="44" spans="1:5" ht="18.75" customHeight="1">
      <c r="A44" s="98"/>
      <c r="B44" s="101"/>
      <c r="C44" s="6" t="s">
        <v>120</v>
      </c>
      <c r="D44" s="15" t="s">
        <v>73</v>
      </c>
      <c r="E44" s="13"/>
    </row>
    <row r="45" spans="1:5" ht="27" customHeight="1">
      <c r="A45" s="96" t="s">
        <v>79</v>
      </c>
      <c r="B45" s="99" t="s">
        <v>75</v>
      </c>
      <c r="C45" s="2" t="s">
        <v>76</v>
      </c>
      <c r="D45" s="62" t="s">
        <v>35</v>
      </c>
      <c r="E45" s="13"/>
    </row>
    <row r="46" spans="1:5" ht="19.5" customHeight="1">
      <c r="A46" s="97"/>
      <c r="B46" s="100"/>
      <c r="C46" s="2" t="s">
        <v>122</v>
      </c>
      <c r="D46" s="75" t="s">
        <v>73</v>
      </c>
      <c r="E46" s="13"/>
    </row>
    <row r="47" spans="1:5" ht="24.75" customHeight="1">
      <c r="A47" s="97"/>
      <c r="B47" s="100"/>
      <c r="C47" s="2" t="s">
        <v>77</v>
      </c>
      <c r="D47" s="62" t="s">
        <v>37</v>
      </c>
      <c r="E47" s="13"/>
    </row>
    <row r="48" spans="1:5" ht="18.75" customHeight="1">
      <c r="A48" s="97"/>
      <c r="B48" s="100"/>
      <c r="C48" s="76" t="s">
        <v>101</v>
      </c>
      <c r="D48" s="16" t="s">
        <v>0</v>
      </c>
      <c r="E48" s="13"/>
    </row>
    <row r="49" spans="1:5" ht="48">
      <c r="A49" s="98"/>
      <c r="B49" s="101"/>
      <c r="C49" s="2" t="s">
        <v>78</v>
      </c>
      <c r="D49" s="62" t="s">
        <v>123</v>
      </c>
      <c r="E49" s="13"/>
    </row>
    <row r="50" spans="1:5" ht="27" customHeight="1">
      <c r="A50" s="111" t="s">
        <v>217</v>
      </c>
      <c r="B50" s="112"/>
      <c r="C50" s="112"/>
      <c r="D50" s="113"/>
      <c r="E50" s="79">
        <v>7.32</v>
      </c>
    </row>
    <row r="51" spans="1:5" ht="60" customHeight="1">
      <c r="A51" s="105" t="s">
        <v>218</v>
      </c>
      <c r="B51" s="99" t="s">
        <v>25</v>
      </c>
      <c r="C51" s="2" t="s">
        <v>193</v>
      </c>
      <c r="D51" s="16" t="s">
        <v>124</v>
      </c>
      <c r="E51" s="13"/>
    </row>
    <row r="52" spans="1:5" ht="26.25" customHeight="1">
      <c r="A52" s="106"/>
      <c r="B52" s="100"/>
      <c r="C52" s="2" t="s">
        <v>194</v>
      </c>
      <c r="D52" s="16" t="s">
        <v>8</v>
      </c>
      <c r="E52" s="13"/>
    </row>
    <row r="53" spans="1:5" ht="33" customHeight="1">
      <c r="A53" s="106"/>
      <c r="B53" s="100"/>
      <c r="C53" s="2" t="s">
        <v>195</v>
      </c>
      <c r="D53" s="16" t="s">
        <v>2</v>
      </c>
      <c r="E53" s="13"/>
    </row>
    <row r="54" spans="1:5" ht="17.25" customHeight="1">
      <c r="A54" s="106"/>
      <c r="B54" s="100"/>
      <c r="C54" s="2" t="s">
        <v>196</v>
      </c>
      <c r="D54" s="16" t="s">
        <v>0</v>
      </c>
      <c r="E54" s="13"/>
    </row>
    <row r="55" spans="1:5" ht="24" customHeight="1">
      <c r="A55" s="107"/>
      <c r="B55" s="101"/>
      <c r="C55" s="2" t="s">
        <v>197</v>
      </c>
      <c r="D55" s="16" t="s">
        <v>0</v>
      </c>
      <c r="E55" s="71"/>
    </row>
    <row r="56" spans="1:5" ht="72" customHeight="1">
      <c r="A56" s="105"/>
      <c r="B56" s="99"/>
      <c r="C56" s="10" t="s">
        <v>198</v>
      </c>
      <c r="D56" s="16" t="s">
        <v>124</v>
      </c>
      <c r="E56" s="14"/>
    </row>
    <row r="57" spans="1:5" ht="24" customHeight="1">
      <c r="A57" s="106"/>
      <c r="B57" s="100"/>
      <c r="C57" s="10" t="s">
        <v>199</v>
      </c>
      <c r="D57" s="62" t="s">
        <v>8</v>
      </c>
      <c r="E57" s="13"/>
    </row>
    <row r="58" spans="1:5" ht="24" customHeight="1">
      <c r="A58" s="106"/>
      <c r="B58" s="100"/>
      <c r="C58" s="10" t="s">
        <v>200</v>
      </c>
      <c r="D58" s="62" t="s">
        <v>8</v>
      </c>
      <c r="E58" s="13"/>
    </row>
    <row r="59" spans="1:5" ht="24" customHeight="1">
      <c r="A59" s="106"/>
      <c r="B59" s="100"/>
      <c r="C59" s="10" t="s">
        <v>201</v>
      </c>
      <c r="D59" s="62" t="s">
        <v>8</v>
      </c>
      <c r="E59" s="13"/>
    </row>
    <row r="60" spans="1:5" ht="49.5" customHeight="1">
      <c r="A60" s="106"/>
      <c r="B60" s="100"/>
      <c r="C60" s="77" t="s">
        <v>202</v>
      </c>
      <c r="D60" s="78" t="s">
        <v>0</v>
      </c>
      <c r="E60" s="13"/>
    </row>
    <row r="61" spans="1:5" ht="17.25" customHeight="1">
      <c r="A61" s="106"/>
      <c r="B61" s="100"/>
      <c r="C61" s="2" t="s">
        <v>203</v>
      </c>
      <c r="D61" s="16" t="s">
        <v>0</v>
      </c>
      <c r="E61" s="13"/>
    </row>
    <row r="62" spans="1:5" ht="24" customHeight="1">
      <c r="A62" s="106"/>
      <c r="B62" s="100"/>
      <c r="C62" s="6" t="s">
        <v>26</v>
      </c>
      <c r="D62" s="15" t="s">
        <v>70</v>
      </c>
      <c r="E62" s="13"/>
    </row>
    <row r="63" spans="1:5" ht="24" customHeight="1">
      <c r="A63" s="106"/>
      <c r="B63" s="100"/>
      <c r="C63" s="10" t="s">
        <v>80</v>
      </c>
      <c r="D63" s="62" t="s">
        <v>2</v>
      </c>
      <c r="E63" s="13"/>
    </row>
    <row r="64" spans="1:5" ht="24">
      <c r="A64" s="107"/>
      <c r="B64" s="101"/>
      <c r="C64" s="10" t="s">
        <v>81</v>
      </c>
      <c r="D64" s="62" t="s">
        <v>70</v>
      </c>
      <c r="E64" s="13"/>
    </row>
    <row r="65" spans="1:5" ht="24">
      <c r="A65" s="114" t="s">
        <v>206</v>
      </c>
      <c r="B65" s="95" t="s">
        <v>204</v>
      </c>
      <c r="C65" s="2" t="s">
        <v>125</v>
      </c>
      <c r="D65" s="62" t="s">
        <v>126</v>
      </c>
      <c r="E65" s="13"/>
    </row>
    <row r="66" spans="1:5" ht="24">
      <c r="A66" s="115"/>
      <c r="B66" s="95"/>
      <c r="C66" s="2" t="s">
        <v>27</v>
      </c>
      <c r="D66" s="62" t="s">
        <v>3</v>
      </c>
      <c r="E66" s="13"/>
    </row>
    <row r="67" spans="1:5" ht="24">
      <c r="A67" s="115"/>
      <c r="B67" s="95"/>
      <c r="C67" s="2" t="s">
        <v>28</v>
      </c>
      <c r="D67" s="62" t="s">
        <v>70</v>
      </c>
      <c r="E67" s="13"/>
    </row>
    <row r="68" spans="1:5" ht="24">
      <c r="A68" s="115"/>
      <c r="B68" s="95"/>
      <c r="C68" s="2" t="s">
        <v>29</v>
      </c>
      <c r="D68" s="62" t="s">
        <v>3</v>
      </c>
      <c r="E68" s="13"/>
    </row>
    <row r="69" spans="1:5" ht="24">
      <c r="A69" s="115"/>
      <c r="B69" s="95"/>
      <c r="C69" s="2" t="s">
        <v>205</v>
      </c>
      <c r="D69" s="62" t="s">
        <v>3</v>
      </c>
      <c r="E69" s="13"/>
    </row>
    <row r="70" spans="1:5" ht="24">
      <c r="A70" s="115"/>
      <c r="B70" s="95"/>
      <c r="C70" s="2" t="s">
        <v>30</v>
      </c>
      <c r="D70" s="62" t="s">
        <v>31</v>
      </c>
      <c r="E70" s="13"/>
    </row>
    <row r="71" spans="1:5" ht="25.5" customHeight="1">
      <c r="A71" s="115" t="s">
        <v>210</v>
      </c>
      <c r="B71" s="95" t="s">
        <v>207</v>
      </c>
      <c r="C71" s="2" t="s">
        <v>32</v>
      </c>
      <c r="D71" s="62" t="s">
        <v>208</v>
      </c>
      <c r="E71" s="13"/>
    </row>
    <row r="72" spans="1:5" ht="24">
      <c r="A72" s="115"/>
      <c r="B72" s="95"/>
      <c r="C72" s="2" t="s">
        <v>33</v>
      </c>
      <c r="D72" s="16" t="s">
        <v>70</v>
      </c>
      <c r="E72" s="13"/>
    </row>
    <row r="73" spans="1:5" ht="60">
      <c r="A73" s="115"/>
      <c r="B73" s="95"/>
      <c r="C73" s="80" t="s">
        <v>209</v>
      </c>
      <c r="D73" s="16" t="s">
        <v>124</v>
      </c>
      <c r="E73" s="13"/>
    </row>
    <row r="74" spans="1:5" ht="38.25" customHeight="1">
      <c r="A74" s="96" t="s">
        <v>213</v>
      </c>
      <c r="B74" s="99" t="s">
        <v>109</v>
      </c>
      <c r="C74" s="2" t="s">
        <v>211</v>
      </c>
      <c r="D74" s="62" t="s">
        <v>208</v>
      </c>
      <c r="E74" s="13"/>
    </row>
    <row r="75" spans="1:5" ht="96.75" customHeight="1">
      <c r="A75" s="98"/>
      <c r="B75" s="101"/>
      <c r="C75" s="10" t="s">
        <v>34</v>
      </c>
      <c r="D75" s="16" t="s">
        <v>212</v>
      </c>
      <c r="E75" s="13"/>
    </row>
    <row r="76" spans="1:5" ht="36">
      <c r="A76" s="5" t="s">
        <v>219</v>
      </c>
      <c r="B76" s="68" t="s">
        <v>7</v>
      </c>
      <c r="C76" s="2" t="s">
        <v>36</v>
      </c>
      <c r="D76" s="62" t="s">
        <v>37</v>
      </c>
      <c r="E76" s="9"/>
    </row>
    <row r="77" spans="1:5" ht="17.25" customHeight="1">
      <c r="A77" s="88" t="s">
        <v>82</v>
      </c>
      <c r="B77" s="89"/>
      <c r="C77" s="89"/>
      <c r="D77" s="89"/>
      <c r="E77" s="81">
        <v>1.47</v>
      </c>
    </row>
    <row r="78" spans="1:5" ht="31.5" customHeight="1">
      <c r="A78" s="115" t="s">
        <v>92</v>
      </c>
      <c r="B78" s="116" t="s">
        <v>38</v>
      </c>
      <c r="C78" s="2" t="s">
        <v>102</v>
      </c>
      <c r="D78" s="117" t="s">
        <v>39</v>
      </c>
      <c r="E78" s="63"/>
    </row>
    <row r="79" spans="1:5" ht="48">
      <c r="A79" s="115"/>
      <c r="B79" s="116"/>
      <c r="C79" s="2" t="s">
        <v>127</v>
      </c>
      <c r="D79" s="117"/>
      <c r="E79" s="17"/>
    </row>
    <row r="80" spans="1:5" ht="24">
      <c r="A80" s="115" t="s">
        <v>93</v>
      </c>
      <c r="B80" s="116" t="s">
        <v>42</v>
      </c>
      <c r="C80" s="2" t="s">
        <v>103</v>
      </c>
      <c r="D80" s="117" t="s">
        <v>39</v>
      </c>
      <c r="E80" s="17"/>
    </row>
    <row r="81" spans="1:5" ht="24">
      <c r="A81" s="115"/>
      <c r="B81" s="116"/>
      <c r="C81" s="2" t="s">
        <v>104</v>
      </c>
      <c r="D81" s="117"/>
      <c r="E81" s="17"/>
    </row>
    <row r="82" spans="1:5" ht="36">
      <c r="A82" s="115"/>
      <c r="B82" s="116"/>
      <c r="C82" s="2" t="s">
        <v>40</v>
      </c>
      <c r="D82" s="117"/>
      <c r="E82" s="17"/>
    </row>
    <row r="83" spans="1:5" ht="48">
      <c r="A83" s="115"/>
      <c r="B83" s="116"/>
      <c r="C83" s="2" t="s">
        <v>41</v>
      </c>
      <c r="D83" s="117"/>
      <c r="E83" s="17"/>
    </row>
    <row r="84" spans="1:5" ht="84">
      <c r="A84" s="115"/>
      <c r="B84" s="116"/>
      <c r="C84" s="2" t="s">
        <v>105</v>
      </c>
      <c r="D84" s="117"/>
      <c r="E84" s="17"/>
    </row>
    <row r="85" spans="1:5" ht="36">
      <c r="A85" s="105" t="s">
        <v>94</v>
      </c>
      <c r="B85" s="116" t="s">
        <v>47</v>
      </c>
      <c r="C85" s="2" t="s">
        <v>43</v>
      </c>
      <c r="D85" s="117" t="s">
        <v>20</v>
      </c>
      <c r="E85" s="17"/>
    </row>
    <row r="86" spans="1:5" ht="48">
      <c r="A86" s="106"/>
      <c r="B86" s="116"/>
      <c r="C86" s="2" t="s">
        <v>44</v>
      </c>
      <c r="D86" s="117"/>
      <c r="E86" s="17"/>
    </row>
    <row r="87" spans="1:5" ht="48">
      <c r="A87" s="106"/>
      <c r="B87" s="116"/>
      <c r="C87" s="2" t="s">
        <v>45</v>
      </c>
      <c r="D87" s="117"/>
      <c r="E87" s="17"/>
    </row>
    <row r="88" spans="1:5" ht="48">
      <c r="A88" s="106"/>
      <c r="B88" s="116"/>
      <c r="C88" s="2" t="s">
        <v>46</v>
      </c>
      <c r="D88" s="117"/>
      <c r="E88" s="17"/>
    </row>
    <row r="89" spans="1:5" ht="60">
      <c r="A89" s="105" t="s">
        <v>95</v>
      </c>
      <c r="B89" s="116" t="s">
        <v>106</v>
      </c>
      <c r="C89" s="2" t="s">
        <v>107</v>
      </c>
      <c r="D89" s="62" t="s">
        <v>48</v>
      </c>
      <c r="E89" s="17"/>
    </row>
    <row r="90" spans="1:5" ht="48">
      <c r="A90" s="106"/>
      <c r="B90" s="116"/>
      <c r="C90" s="2" t="s">
        <v>108</v>
      </c>
      <c r="D90" s="62" t="s">
        <v>39</v>
      </c>
      <c r="E90" s="17"/>
    </row>
    <row r="91" spans="1:5" ht="72">
      <c r="A91" s="105" t="s">
        <v>96</v>
      </c>
      <c r="B91" s="108" t="s">
        <v>49</v>
      </c>
      <c r="C91" s="2" t="s">
        <v>215</v>
      </c>
      <c r="D91" s="62" t="s">
        <v>214</v>
      </c>
      <c r="E91" s="17"/>
    </row>
    <row r="92" spans="1:5" ht="48">
      <c r="A92" s="107"/>
      <c r="B92" s="110"/>
      <c r="C92" s="2" t="s">
        <v>128</v>
      </c>
      <c r="D92" s="62" t="s">
        <v>39</v>
      </c>
      <c r="E92" s="18"/>
    </row>
    <row r="93" spans="1:5" ht="17.25" customHeight="1">
      <c r="A93" s="120" t="s">
        <v>83</v>
      </c>
      <c r="B93" s="121"/>
      <c r="C93" s="121"/>
      <c r="D93" s="121"/>
      <c r="E93" s="82">
        <v>0.46</v>
      </c>
    </row>
    <row r="94" spans="1:5" ht="67.5" customHeight="1">
      <c r="A94" s="5" t="s">
        <v>84</v>
      </c>
      <c r="B94" s="2" t="s">
        <v>85</v>
      </c>
      <c r="C94" s="2" t="s">
        <v>86</v>
      </c>
      <c r="D94" s="11" t="s">
        <v>87</v>
      </c>
      <c r="E94" s="5"/>
    </row>
    <row r="95" spans="1:2" ht="12">
      <c r="A95" s="83"/>
      <c r="B95" s="83"/>
    </row>
    <row r="96" spans="3:5" ht="15" customHeight="1">
      <c r="C96" s="118" t="s">
        <v>89</v>
      </c>
      <c r="D96" s="118"/>
      <c r="E96" s="85">
        <f>E7+E16+E50</f>
        <v>15.24</v>
      </c>
    </row>
    <row r="97" spans="3:5" ht="12">
      <c r="C97" s="118" t="s">
        <v>88</v>
      </c>
      <c r="D97" s="118"/>
      <c r="E97" s="8">
        <f>E77</f>
        <v>1.47</v>
      </c>
    </row>
    <row r="98" spans="3:5" ht="12">
      <c r="C98" s="118" t="s">
        <v>90</v>
      </c>
      <c r="D98" s="118"/>
      <c r="E98" s="8">
        <f>E93</f>
        <v>0.46</v>
      </c>
    </row>
    <row r="99" spans="3:5" ht="12">
      <c r="C99" s="119" t="s">
        <v>91</v>
      </c>
      <c r="D99" s="119"/>
      <c r="E99" s="86">
        <f>E96+E97+E98</f>
        <v>17.17</v>
      </c>
    </row>
  </sheetData>
  <sheetProtection/>
  <mergeCells count="50">
    <mergeCell ref="C97:D97"/>
    <mergeCell ref="C98:D98"/>
    <mergeCell ref="C99:D99"/>
    <mergeCell ref="A89:A90"/>
    <mergeCell ref="B89:B90"/>
    <mergeCell ref="A91:A92"/>
    <mergeCell ref="B91:B92"/>
    <mergeCell ref="A93:D93"/>
    <mergeCell ref="C96:D96"/>
    <mergeCell ref="A80:A84"/>
    <mergeCell ref="B80:B84"/>
    <mergeCell ref="D80:D84"/>
    <mergeCell ref="A85:A88"/>
    <mergeCell ref="B85:B88"/>
    <mergeCell ref="D85:D88"/>
    <mergeCell ref="A71:A73"/>
    <mergeCell ref="B71:B73"/>
    <mergeCell ref="A74:A75"/>
    <mergeCell ref="B74:B75"/>
    <mergeCell ref="A77:D77"/>
    <mergeCell ref="A78:A79"/>
    <mergeCell ref="B78:B79"/>
    <mergeCell ref="D78:D79"/>
    <mergeCell ref="A51:A55"/>
    <mergeCell ref="B51:B55"/>
    <mergeCell ref="A56:A64"/>
    <mergeCell ref="B56:B64"/>
    <mergeCell ref="A50:D50"/>
    <mergeCell ref="A65:A70"/>
    <mergeCell ref="B65:B70"/>
    <mergeCell ref="A39:A41"/>
    <mergeCell ref="B39:B41"/>
    <mergeCell ref="A42:A44"/>
    <mergeCell ref="B42:B44"/>
    <mergeCell ref="A45:A49"/>
    <mergeCell ref="B45:B49"/>
    <mergeCell ref="A16:D16"/>
    <mergeCell ref="A17:A20"/>
    <mergeCell ref="B17:B20"/>
    <mergeCell ref="A22:A28"/>
    <mergeCell ref="B22:B28"/>
    <mergeCell ref="A29:A38"/>
    <mergeCell ref="B29:B38"/>
    <mergeCell ref="A6:E6"/>
    <mergeCell ref="A7:D7"/>
    <mergeCell ref="B8:C8"/>
    <mergeCell ref="D8:D9"/>
    <mergeCell ref="A10:A15"/>
    <mergeCell ref="B10:B15"/>
    <mergeCell ref="A3:E4"/>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4" manualBreakCount="4">
    <brk id="28" max="4" man="1"/>
    <brk id="55" max="255" man="1"/>
    <brk id="76" max="255" man="1"/>
    <brk id="92" max="255" man="1"/>
  </rowBreaks>
</worksheet>
</file>

<file path=xl/worksheets/sheet2.xml><?xml version="1.0" encoding="utf-8"?>
<worksheet xmlns="http://schemas.openxmlformats.org/spreadsheetml/2006/main" xmlns:r="http://schemas.openxmlformats.org/officeDocument/2006/relationships">
  <dimension ref="A1:O27"/>
  <sheetViews>
    <sheetView view="pageBreakPreview" zoomScaleSheetLayoutView="100" zoomScalePageLayoutView="0" workbookViewId="0" topLeftCell="A3">
      <selection activeCell="G9" sqref="G9"/>
    </sheetView>
  </sheetViews>
  <sheetFormatPr defaultColWidth="8.8515625" defaultRowHeight="15"/>
  <cols>
    <col min="1" max="1" width="3.421875" style="26" customWidth="1"/>
    <col min="2" max="2" width="25.8515625" style="26" customWidth="1"/>
    <col min="3" max="3" width="32.28125" style="26" customWidth="1"/>
    <col min="4" max="5" width="17.57421875" style="26" customWidth="1"/>
    <col min="6" max="6" width="3.00390625" style="26" customWidth="1"/>
    <col min="7" max="7" width="40.140625" style="26" customWidth="1"/>
    <col min="8" max="8" width="18.140625" style="26" customWidth="1"/>
    <col min="9" max="16384" width="8.8515625" style="26" customWidth="1"/>
  </cols>
  <sheetData>
    <row r="1" spans="1:8" s="19" customFormat="1" ht="21">
      <c r="A1" s="122" t="s">
        <v>130</v>
      </c>
      <c r="B1" s="122"/>
      <c r="C1" s="122"/>
      <c r="D1" s="122"/>
      <c r="E1" s="122"/>
      <c r="F1" s="122"/>
      <c r="G1" s="122"/>
      <c r="H1" s="122"/>
    </row>
    <row r="2" spans="1:8" s="19" customFormat="1" ht="21">
      <c r="A2" s="122" t="s">
        <v>131</v>
      </c>
      <c r="B2" s="122"/>
      <c r="C2" s="122"/>
      <c r="D2" s="122"/>
      <c r="E2" s="122"/>
      <c r="F2" s="122"/>
      <c r="G2" s="122"/>
      <c r="H2" s="122"/>
    </row>
    <row r="4" spans="1:7" s="20" customFormat="1" ht="18.75">
      <c r="A4" s="20" t="s">
        <v>132</v>
      </c>
      <c r="G4" s="20" t="s">
        <v>133</v>
      </c>
    </row>
    <row r="5" spans="1:7" s="20" customFormat="1" ht="18.75">
      <c r="A5" s="20" t="s">
        <v>134</v>
      </c>
      <c r="G5" s="20" t="s">
        <v>134</v>
      </c>
    </row>
    <row r="7" spans="1:14" s="25" customFormat="1" ht="57.75" customHeight="1">
      <c r="A7" s="21" t="s">
        <v>135</v>
      </c>
      <c r="B7" s="22" t="s">
        <v>136</v>
      </c>
      <c r="C7" s="22" t="s">
        <v>137</v>
      </c>
      <c r="D7" s="22" t="s">
        <v>138</v>
      </c>
      <c r="E7" s="22" t="s">
        <v>182</v>
      </c>
      <c r="F7" s="23"/>
      <c r="G7" s="22" t="s">
        <v>139</v>
      </c>
      <c r="H7" s="22" t="s">
        <v>181</v>
      </c>
      <c r="I7" s="23"/>
      <c r="J7" s="24"/>
      <c r="K7" s="24"/>
      <c r="L7" s="24"/>
      <c r="M7" s="24"/>
      <c r="N7" s="24"/>
    </row>
    <row r="8" spans="1:15" ht="40.5" customHeight="1">
      <c r="A8" s="22">
        <v>1</v>
      </c>
      <c r="B8" s="21" t="s">
        <v>140</v>
      </c>
      <c r="C8" s="21" t="s">
        <v>141</v>
      </c>
      <c r="D8" s="61">
        <f>1.47*H9</f>
        <v>12791.057999999999</v>
      </c>
      <c r="E8" s="61">
        <f>ROUND(D8*12,2)</f>
        <v>153492.7</v>
      </c>
      <c r="F8" s="23"/>
      <c r="G8" s="21" t="s">
        <v>142</v>
      </c>
      <c r="H8" s="61">
        <f>E11</f>
        <v>1792836.46</v>
      </c>
      <c r="I8" s="23"/>
      <c r="J8" s="24"/>
      <c r="K8" s="24"/>
      <c r="L8" s="24"/>
      <c r="M8" s="24"/>
      <c r="N8" s="24"/>
      <c r="O8" s="25"/>
    </row>
    <row r="9" spans="1:15" ht="56.25" customHeight="1">
      <c r="A9" s="22">
        <v>2</v>
      </c>
      <c r="B9" s="21" t="s">
        <v>143</v>
      </c>
      <c r="C9" s="22" t="s">
        <v>144</v>
      </c>
      <c r="D9" s="61">
        <f>15.24*H9</f>
        <v>132609.336</v>
      </c>
      <c r="E9" s="61">
        <f>ROUND(D9*12,2)</f>
        <v>1591312.03</v>
      </c>
      <c r="F9" s="23"/>
      <c r="G9" s="21" t="s">
        <v>145</v>
      </c>
      <c r="H9" s="61">
        <v>8701.4</v>
      </c>
      <c r="I9" s="23"/>
      <c r="J9" s="24"/>
      <c r="K9" s="24"/>
      <c r="L9" s="24"/>
      <c r="M9" s="24"/>
      <c r="N9" s="24"/>
      <c r="O9" s="25"/>
    </row>
    <row r="10" spans="1:15" ht="57.75" customHeight="1">
      <c r="A10" s="22">
        <v>3</v>
      </c>
      <c r="B10" s="21" t="s">
        <v>146</v>
      </c>
      <c r="C10" s="22" t="s">
        <v>147</v>
      </c>
      <c r="D10" s="61">
        <f>0.46*H9</f>
        <v>4002.6440000000002</v>
      </c>
      <c r="E10" s="61">
        <f>ROUND(D10*12,2)</f>
        <v>48031.73</v>
      </c>
      <c r="F10" s="23"/>
      <c r="G10" s="21" t="s">
        <v>148</v>
      </c>
      <c r="H10" s="27">
        <f>H8/H9/12</f>
        <v>17.17000003830801</v>
      </c>
      <c r="I10" s="23"/>
      <c r="J10" s="24"/>
      <c r="K10" s="24"/>
      <c r="L10" s="24"/>
      <c r="M10" s="24"/>
      <c r="N10" s="24"/>
      <c r="O10" s="25"/>
    </row>
    <row r="11" spans="1:15" ht="75" customHeight="1">
      <c r="A11" s="22">
        <v>4</v>
      </c>
      <c r="B11" s="21" t="s">
        <v>183</v>
      </c>
      <c r="C11" s="22"/>
      <c r="D11" s="61">
        <f>SUM(D8:D10)</f>
        <v>149403.038</v>
      </c>
      <c r="E11" s="61">
        <f>SUM(E8:E10)</f>
        <v>1792836.46</v>
      </c>
      <c r="F11" s="23"/>
      <c r="G11" s="60"/>
      <c r="H11" s="23"/>
      <c r="I11" s="23"/>
      <c r="J11" s="24"/>
      <c r="K11" s="24"/>
      <c r="L11" s="24"/>
      <c r="M11" s="24"/>
      <c r="N11" s="24"/>
      <c r="O11" s="25"/>
    </row>
    <row r="12" spans="1:15" ht="18.75">
      <c r="A12" s="23"/>
      <c r="B12" s="23"/>
      <c r="C12" s="23"/>
      <c r="D12" s="23"/>
      <c r="E12" s="23"/>
      <c r="F12" s="23"/>
      <c r="G12" s="28"/>
      <c r="H12" s="28"/>
      <c r="I12" s="23"/>
      <c r="J12" s="24"/>
      <c r="K12" s="24"/>
      <c r="L12" s="24"/>
      <c r="M12" s="24"/>
      <c r="N12" s="24"/>
      <c r="O12" s="25"/>
    </row>
    <row r="13" spans="1:15" ht="20.25" customHeight="1">
      <c r="A13" s="28" t="s">
        <v>149</v>
      </c>
      <c r="B13" s="123" t="s">
        <v>150</v>
      </c>
      <c r="C13" s="123"/>
      <c r="D13" s="123"/>
      <c r="E13" s="123"/>
      <c r="F13" s="123"/>
      <c r="G13" s="123"/>
      <c r="H13" s="23"/>
      <c r="I13" s="28"/>
      <c r="J13" s="24"/>
      <c r="K13" s="24"/>
      <c r="L13" s="24"/>
      <c r="M13" s="24"/>
      <c r="N13" s="24"/>
      <c r="O13" s="25"/>
    </row>
    <row r="14" spans="1:15" ht="18.75">
      <c r="A14" s="23"/>
      <c r="B14" s="23"/>
      <c r="C14" s="23"/>
      <c r="D14" s="23"/>
      <c r="E14" s="23"/>
      <c r="F14" s="23"/>
      <c r="G14" s="24"/>
      <c r="H14" s="24"/>
      <c r="I14" s="23"/>
      <c r="J14" s="24"/>
      <c r="K14" s="24"/>
      <c r="L14" s="24"/>
      <c r="M14" s="24"/>
      <c r="N14" s="24"/>
      <c r="O14" s="25"/>
    </row>
    <row r="15" spans="1:15" ht="15">
      <c r="A15" s="24"/>
      <c r="B15" s="29" t="s">
        <v>151</v>
      </c>
      <c r="C15" s="24"/>
      <c r="D15" s="24"/>
      <c r="E15" s="24"/>
      <c r="F15" s="24"/>
      <c r="G15" s="24"/>
      <c r="H15" s="24"/>
      <c r="I15" s="24"/>
      <c r="J15" s="24"/>
      <c r="K15" s="24"/>
      <c r="L15" s="24"/>
      <c r="M15" s="24"/>
      <c r="N15" s="24"/>
      <c r="O15" s="25"/>
    </row>
    <row r="16" spans="1:15" ht="15">
      <c r="A16" s="24"/>
      <c r="B16" s="24"/>
      <c r="C16" s="24"/>
      <c r="D16" s="24"/>
      <c r="E16" s="24"/>
      <c r="F16" s="24"/>
      <c r="G16" s="24"/>
      <c r="H16" s="24"/>
      <c r="I16" s="24"/>
      <c r="J16" s="24"/>
      <c r="K16" s="24"/>
      <c r="L16" s="24"/>
      <c r="M16" s="24"/>
      <c r="N16" s="24"/>
      <c r="O16" s="25"/>
    </row>
    <row r="17" spans="1:15" ht="15">
      <c r="A17" s="24"/>
      <c r="B17" s="24"/>
      <c r="C17" s="24"/>
      <c r="D17" s="24"/>
      <c r="E17" s="24"/>
      <c r="F17" s="24"/>
      <c r="G17" s="24"/>
      <c r="H17" s="24"/>
      <c r="I17" s="24"/>
      <c r="J17" s="24"/>
      <c r="K17" s="24"/>
      <c r="L17" s="24"/>
      <c r="M17" s="24"/>
      <c r="N17" s="24"/>
      <c r="O17" s="25"/>
    </row>
    <row r="18" spans="1:15" ht="15">
      <c r="A18" s="24"/>
      <c r="B18" s="24"/>
      <c r="C18" s="24"/>
      <c r="D18" s="24"/>
      <c r="E18" s="24"/>
      <c r="F18" s="24"/>
      <c r="G18" s="24"/>
      <c r="H18" s="24"/>
      <c r="I18" s="24"/>
      <c r="J18" s="24"/>
      <c r="K18" s="24"/>
      <c r="L18" s="24"/>
      <c r="M18" s="24"/>
      <c r="N18" s="24"/>
      <c r="O18" s="25"/>
    </row>
    <row r="19" spans="1:15" ht="15">
      <c r="A19" s="24"/>
      <c r="B19" s="24"/>
      <c r="C19" s="24"/>
      <c r="D19" s="24"/>
      <c r="E19" s="24"/>
      <c r="F19" s="24"/>
      <c r="G19" s="24"/>
      <c r="H19" s="24"/>
      <c r="I19" s="24"/>
      <c r="J19" s="24"/>
      <c r="K19" s="24"/>
      <c r="L19" s="24"/>
      <c r="M19" s="24"/>
      <c r="N19" s="24"/>
      <c r="O19" s="25"/>
    </row>
    <row r="20" spans="1:15" ht="15">
      <c r="A20" s="24"/>
      <c r="B20" s="24"/>
      <c r="C20" s="24"/>
      <c r="D20" s="24"/>
      <c r="E20" s="24"/>
      <c r="F20" s="24"/>
      <c r="G20" s="24"/>
      <c r="H20" s="24"/>
      <c r="I20" s="24"/>
      <c r="J20" s="24"/>
      <c r="K20" s="24"/>
      <c r="L20" s="24"/>
      <c r="M20" s="24"/>
      <c r="N20" s="24"/>
      <c r="O20" s="25"/>
    </row>
    <row r="21" spans="1:15" ht="15">
      <c r="A21" s="24"/>
      <c r="B21" s="24"/>
      <c r="C21" s="24"/>
      <c r="D21" s="24"/>
      <c r="E21" s="24"/>
      <c r="F21" s="24"/>
      <c r="G21" s="24"/>
      <c r="H21" s="24"/>
      <c r="I21" s="24"/>
      <c r="J21" s="24"/>
      <c r="K21" s="24"/>
      <c r="L21" s="24"/>
      <c r="M21" s="24"/>
      <c r="N21" s="24"/>
      <c r="O21" s="25"/>
    </row>
    <row r="22" spans="1:15" ht="15">
      <c r="A22" s="24"/>
      <c r="B22" s="24"/>
      <c r="C22" s="24"/>
      <c r="D22" s="24"/>
      <c r="E22" s="24"/>
      <c r="F22" s="24"/>
      <c r="G22" s="24"/>
      <c r="H22" s="24"/>
      <c r="I22" s="24"/>
      <c r="J22" s="24"/>
      <c r="K22" s="24"/>
      <c r="L22" s="24"/>
      <c r="M22" s="24"/>
      <c r="N22" s="24"/>
      <c r="O22" s="25"/>
    </row>
    <row r="23" spans="1:15" ht="15">
      <c r="A23" s="24"/>
      <c r="B23" s="24"/>
      <c r="C23" s="24"/>
      <c r="D23" s="24"/>
      <c r="E23" s="24"/>
      <c r="F23" s="24"/>
      <c r="G23" s="24"/>
      <c r="H23" s="24"/>
      <c r="I23" s="24"/>
      <c r="J23" s="24"/>
      <c r="K23" s="24"/>
      <c r="L23" s="24"/>
      <c r="M23" s="24"/>
      <c r="N23" s="24"/>
      <c r="O23" s="25"/>
    </row>
    <row r="24" spans="1:15" ht="15">
      <c r="A24" s="24"/>
      <c r="B24" s="24"/>
      <c r="C24" s="24"/>
      <c r="D24" s="24"/>
      <c r="E24" s="24"/>
      <c r="F24" s="24"/>
      <c r="G24" s="25"/>
      <c r="H24" s="25"/>
      <c r="I24" s="24"/>
      <c r="J24" s="24"/>
      <c r="K24" s="24"/>
      <c r="L24" s="24"/>
      <c r="M24" s="24"/>
      <c r="N24" s="24"/>
      <c r="O24" s="25"/>
    </row>
    <row r="25" spans="1:15" ht="15">
      <c r="A25" s="25"/>
      <c r="B25" s="25"/>
      <c r="C25" s="25"/>
      <c r="D25" s="25"/>
      <c r="E25" s="25"/>
      <c r="F25" s="25"/>
      <c r="G25" s="25"/>
      <c r="H25" s="25"/>
      <c r="I25" s="25"/>
      <c r="J25" s="25"/>
      <c r="K25" s="25"/>
      <c r="L25" s="25"/>
      <c r="M25" s="25"/>
      <c r="N25" s="25"/>
      <c r="O25" s="25"/>
    </row>
    <row r="26" spans="1:15" ht="15">
      <c r="A26" s="25"/>
      <c r="B26" s="25"/>
      <c r="C26" s="25"/>
      <c r="D26" s="25"/>
      <c r="E26" s="25"/>
      <c r="F26" s="25"/>
      <c r="G26" s="25"/>
      <c r="H26" s="25"/>
      <c r="I26" s="25"/>
      <c r="J26" s="25"/>
      <c r="K26" s="25"/>
      <c r="L26" s="25"/>
      <c r="M26" s="25"/>
      <c r="N26" s="25"/>
      <c r="O26" s="25"/>
    </row>
    <row r="27" spans="1:15" ht="15">
      <c r="A27" s="25"/>
      <c r="B27" s="25"/>
      <c r="C27" s="25"/>
      <c r="D27" s="25"/>
      <c r="E27" s="25"/>
      <c r="F27" s="25"/>
      <c r="I27" s="25"/>
      <c r="J27" s="25"/>
      <c r="K27" s="25"/>
      <c r="L27" s="25"/>
      <c r="M27" s="25"/>
      <c r="N27" s="25"/>
      <c r="O27" s="25"/>
    </row>
  </sheetData>
  <sheetProtection/>
  <mergeCells count="3">
    <mergeCell ref="A1:H1"/>
    <mergeCell ref="A2:H2"/>
    <mergeCell ref="B13:G13"/>
  </mergeCells>
  <printOptions/>
  <pageMargins left="0.25" right="0.25" top="0.75" bottom="0.75" header="0.3" footer="0.3"/>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view="pageBreakPreview" zoomScaleSheetLayoutView="100" zoomScalePageLayoutView="0" workbookViewId="0" topLeftCell="A7">
      <selection activeCell="B16" sqref="B16"/>
    </sheetView>
  </sheetViews>
  <sheetFormatPr defaultColWidth="8.8515625" defaultRowHeight="15"/>
  <cols>
    <col min="1" max="1" width="7.57421875" style="56" customWidth="1"/>
    <col min="2" max="2" width="88.7109375" style="57" customWidth="1"/>
    <col min="3" max="3" width="18.8515625" style="58" customWidth="1"/>
    <col min="4" max="4" width="20.57421875" style="59" bestFit="1" customWidth="1"/>
    <col min="5" max="5" width="36.57421875" style="38" customWidth="1"/>
    <col min="6" max="16384" width="8.8515625" style="38" customWidth="1"/>
  </cols>
  <sheetData>
    <row r="1" spans="1:4" s="31" customFormat="1" ht="15.75">
      <c r="A1" s="30" t="s">
        <v>158</v>
      </c>
      <c r="C1" s="32"/>
      <c r="D1" s="33"/>
    </row>
    <row r="2" spans="1:11" s="31" customFormat="1" ht="15.75">
      <c r="A2" s="30" t="s">
        <v>152</v>
      </c>
      <c r="B2" s="34"/>
      <c r="C2" s="32"/>
      <c r="D2" s="33"/>
      <c r="E2" s="34"/>
      <c r="F2" s="34"/>
      <c r="G2" s="34"/>
      <c r="H2" s="34"/>
      <c r="I2" s="34"/>
      <c r="J2" s="34"/>
      <c r="K2" s="34"/>
    </row>
    <row r="3" spans="1:11" s="31" customFormat="1" ht="15.75">
      <c r="A3" s="30"/>
      <c r="B3" s="34"/>
      <c r="C3" s="32"/>
      <c r="D3" s="33"/>
      <c r="E3" s="34"/>
      <c r="F3" s="34"/>
      <c r="G3" s="34"/>
      <c r="H3" s="34"/>
      <c r="I3" s="34"/>
      <c r="J3" s="34"/>
      <c r="K3" s="34"/>
    </row>
    <row r="4" spans="1:5" ht="63">
      <c r="A4" s="35" t="s">
        <v>4</v>
      </c>
      <c r="B4" s="36" t="s">
        <v>153</v>
      </c>
      <c r="C4" s="36" t="s">
        <v>174</v>
      </c>
      <c r="D4" s="37" t="s">
        <v>175</v>
      </c>
      <c r="E4" s="36" t="s">
        <v>154</v>
      </c>
    </row>
    <row r="5" spans="1:5" ht="31.5">
      <c r="A5" s="39">
        <v>1</v>
      </c>
      <c r="B5" s="40" t="s">
        <v>178</v>
      </c>
      <c r="C5" s="41">
        <v>0.37</v>
      </c>
      <c r="D5" s="42">
        <f>C5*Расчет!$H$9*12</f>
        <v>38634.216</v>
      </c>
      <c r="E5" s="43" t="s">
        <v>156</v>
      </c>
    </row>
    <row r="6" spans="1:5" ht="31.5">
      <c r="A6" s="39">
        <v>2</v>
      </c>
      <c r="B6" s="44" t="s">
        <v>179</v>
      </c>
      <c r="C6" s="41">
        <f>SUM(C7:C12)</f>
        <v>7.550000000000001</v>
      </c>
      <c r="D6" s="42">
        <f>SUM(D7:D12)</f>
        <v>788346.84</v>
      </c>
      <c r="E6" s="43" t="s">
        <v>156</v>
      </c>
    </row>
    <row r="7" spans="1:5" ht="31.5">
      <c r="A7" s="35" t="s">
        <v>160</v>
      </c>
      <c r="B7" s="45" t="s">
        <v>60</v>
      </c>
      <c r="C7" s="46">
        <v>1.45</v>
      </c>
      <c r="D7" s="37">
        <f>C7*Расчет!$H$9*12</f>
        <v>151404.36</v>
      </c>
      <c r="E7" s="43" t="s">
        <v>156</v>
      </c>
    </row>
    <row r="8" spans="1:5" ht="31.5">
      <c r="A8" s="35" t="s">
        <v>161</v>
      </c>
      <c r="B8" s="45" t="s">
        <v>64</v>
      </c>
      <c r="C8" s="46">
        <v>0.09</v>
      </c>
      <c r="D8" s="37">
        <f>C8*Расчет!$H$9*12</f>
        <v>9397.511999999999</v>
      </c>
      <c r="E8" s="43" t="s">
        <v>156</v>
      </c>
    </row>
    <row r="9" spans="1:5" ht="31.5">
      <c r="A9" s="35" t="s">
        <v>162</v>
      </c>
      <c r="B9" s="47" t="s">
        <v>9</v>
      </c>
      <c r="C9" s="46">
        <v>2.59</v>
      </c>
      <c r="D9" s="37">
        <f>C9*Расчет!$H$9*12</f>
        <v>270439.512</v>
      </c>
      <c r="E9" s="43" t="s">
        <v>156</v>
      </c>
    </row>
    <row r="10" spans="1:5" ht="31.5">
      <c r="A10" s="35" t="s">
        <v>163</v>
      </c>
      <c r="B10" s="45" t="s">
        <v>21</v>
      </c>
      <c r="C10" s="46">
        <v>0.34</v>
      </c>
      <c r="D10" s="37">
        <f>C10*Расчет!$H$9*12</f>
        <v>35501.712</v>
      </c>
      <c r="E10" s="43" t="s">
        <v>156</v>
      </c>
    </row>
    <row r="11" spans="1:5" ht="31.5">
      <c r="A11" s="35" t="s">
        <v>164</v>
      </c>
      <c r="B11" s="45" t="s">
        <v>117</v>
      </c>
      <c r="C11" s="46">
        <v>0.36</v>
      </c>
      <c r="D11" s="37">
        <f>C11*Расчет!$H$9*12</f>
        <v>37590.047999999995</v>
      </c>
      <c r="E11" s="43" t="s">
        <v>156</v>
      </c>
    </row>
    <row r="12" spans="1:5" ht="31.5">
      <c r="A12" s="35" t="s">
        <v>165</v>
      </c>
      <c r="B12" s="45" t="s">
        <v>75</v>
      </c>
      <c r="C12" s="46">
        <v>2.72</v>
      </c>
      <c r="D12" s="37">
        <f>C12*Расчет!$H$9*12</f>
        <v>284013.696</v>
      </c>
      <c r="E12" s="43" t="s">
        <v>156</v>
      </c>
    </row>
    <row r="13" spans="1:5" ht="31.5">
      <c r="A13" s="39" t="s">
        <v>166</v>
      </c>
      <c r="B13" s="48" t="s">
        <v>180</v>
      </c>
      <c r="C13" s="41">
        <f>SUM(C14:C17)</f>
        <v>7.319999999999999</v>
      </c>
      <c r="D13" s="42">
        <f>SUM(D14:D17)</f>
        <v>764330.976</v>
      </c>
      <c r="E13" s="43" t="s">
        <v>156</v>
      </c>
    </row>
    <row r="14" spans="1:5" ht="31.5">
      <c r="A14" s="35" t="s">
        <v>169</v>
      </c>
      <c r="B14" s="45" t="s">
        <v>155</v>
      </c>
      <c r="C14" s="46">
        <v>3.25</v>
      </c>
      <c r="D14" s="37">
        <f>C14*Расчет!$H$9*12</f>
        <v>339354.6</v>
      </c>
      <c r="E14" s="43" t="s">
        <v>156</v>
      </c>
    </row>
    <row r="15" spans="1:5" ht="47.25">
      <c r="A15" s="35" t="s">
        <v>170</v>
      </c>
      <c r="B15" s="45" t="s">
        <v>220</v>
      </c>
      <c r="C15" s="46">
        <v>2.93</v>
      </c>
      <c r="D15" s="37">
        <f>C15*Расчет!$H$9*12</f>
        <v>305941.224</v>
      </c>
      <c r="E15" s="43" t="s">
        <v>156</v>
      </c>
    </row>
    <row r="16" spans="1:5" ht="31.5">
      <c r="A16" s="35" t="s">
        <v>171</v>
      </c>
      <c r="B16" s="45" t="s">
        <v>109</v>
      </c>
      <c r="C16" s="46">
        <v>0.27</v>
      </c>
      <c r="D16" s="37">
        <f>C16*Расчет!$H$9*12</f>
        <v>28192.536</v>
      </c>
      <c r="E16" s="43" t="s">
        <v>156</v>
      </c>
    </row>
    <row r="17" spans="1:5" ht="31.5">
      <c r="A17" s="35" t="s">
        <v>172</v>
      </c>
      <c r="B17" s="47" t="s">
        <v>7</v>
      </c>
      <c r="C17" s="46">
        <v>0.87</v>
      </c>
      <c r="D17" s="37">
        <f>C17*Расчет!$H$9*12</f>
        <v>90842.616</v>
      </c>
      <c r="E17" s="43" t="s">
        <v>156</v>
      </c>
    </row>
    <row r="18" spans="1:5" ht="31.5">
      <c r="A18" s="39" t="s">
        <v>167</v>
      </c>
      <c r="B18" s="49" t="s">
        <v>177</v>
      </c>
      <c r="C18" s="41">
        <v>1.47</v>
      </c>
      <c r="D18" s="42">
        <f>ROUND(C18*Расчет!$H$9*12,2)</f>
        <v>153492.7</v>
      </c>
      <c r="E18" s="43" t="s">
        <v>173</v>
      </c>
    </row>
    <row r="19" spans="1:5" ht="22.5" customHeight="1">
      <c r="A19" s="39" t="s">
        <v>168</v>
      </c>
      <c r="B19" s="50" t="s">
        <v>176</v>
      </c>
      <c r="C19" s="41">
        <v>0.46</v>
      </c>
      <c r="D19" s="42">
        <f>ROUND(C19*Расчет!$H$9*12,2)</f>
        <v>48031.73</v>
      </c>
      <c r="E19" s="43" t="s">
        <v>157</v>
      </c>
    </row>
    <row r="20" spans="1:5" ht="25.5" customHeight="1">
      <c r="A20" s="51"/>
      <c r="B20" s="52" t="s">
        <v>159</v>
      </c>
      <c r="C20" s="53">
        <f>C5+C6+C13+C18+C19</f>
        <v>17.17</v>
      </c>
      <c r="D20" s="54">
        <f>D5+D6+D13+D18+D19</f>
        <v>1792836.462</v>
      </c>
      <c r="E20" s="5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 Windows</cp:lastModifiedBy>
  <cp:lastPrinted>2021-10-25T09:47:48Z</cp:lastPrinted>
  <dcterms:created xsi:type="dcterms:W3CDTF">2010-12-18T14:48:19Z</dcterms:created>
  <dcterms:modified xsi:type="dcterms:W3CDTF">2021-12-03T08:54:45Z</dcterms:modified>
  <cp:category/>
  <cp:version/>
  <cp:contentType/>
  <cp:contentStatus/>
</cp:coreProperties>
</file>